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activeTab="1"/>
  </bookViews>
  <sheets>
    <sheet name="Arkusz1" sheetId="1" r:id="rId1"/>
    <sheet name="wykres" sheetId="2" r:id="rId2"/>
    <sheet name="ćwiczenie" sheetId="3" r:id="rId3"/>
    <sheet name="Arkusz2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10" i="3"/>
  <c r="K11" i="3"/>
  <c r="K12" i="3"/>
  <c r="K13" i="3"/>
  <c r="K14" i="3"/>
  <c r="K15" i="3"/>
  <c r="K4" i="3"/>
  <c r="H5" i="3"/>
  <c r="H6" i="3"/>
  <c r="H7" i="3"/>
  <c r="H8" i="3"/>
  <c r="H9" i="3"/>
  <c r="H10" i="3"/>
  <c r="H11" i="3"/>
  <c r="H12" i="3"/>
  <c r="H13" i="3"/>
  <c r="H14" i="3"/>
  <c r="H15" i="3"/>
  <c r="H4" i="3"/>
  <c r="G5" i="3"/>
  <c r="G6" i="3"/>
  <c r="G7" i="3"/>
  <c r="G8" i="3"/>
  <c r="G9" i="3"/>
  <c r="G10" i="3"/>
  <c r="G11" i="3"/>
  <c r="G12" i="3"/>
  <c r="G13" i="3"/>
  <c r="G14" i="3"/>
  <c r="G15" i="3"/>
  <c r="G4" i="3"/>
  <c r="F5" i="3"/>
  <c r="F6" i="3"/>
  <c r="F7" i="3"/>
  <c r="F8" i="3"/>
  <c r="F9" i="3"/>
  <c r="F10" i="3"/>
  <c r="F11" i="3"/>
  <c r="F12" i="3"/>
  <c r="F13" i="3"/>
  <c r="F14" i="3"/>
  <c r="F15" i="3"/>
  <c r="F4" i="3"/>
  <c r="B18" i="3"/>
  <c r="B17" i="3"/>
  <c r="D5" i="3"/>
  <c r="D6" i="3"/>
  <c r="D7" i="3"/>
  <c r="D8" i="3"/>
  <c r="D9" i="3"/>
  <c r="D10" i="3"/>
  <c r="D11" i="3"/>
  <c r="D12" i="3"/>
  <c r="D13" i="3"/>
  <c r="D14" i="3"/>
  <c r="D15" i="3"/>
  <c r="D4" i="3"/>
  <c r="K5" i="1" l="1"/>
  <c r="K6" i="1"/>
  <c r="K7" i="1"/>
  <c r="K8" i="1"/>
  <c r="K9" i="1"/>
  <c r="K10" i="1"/>
  <c r="K11" i="1"/>
  <c r="K12" i="1"/>
  <c r="K13" i="1"/>
  <c r="K14" i="1"/>
  <c r="K15" i="1"/>
  <c r="K4" i="1"/>
  <c r="H6" i="1"/>
  <c r="H7" i="1" s="1"/>
  <c r="H8" i="1" s="1"/>
  <c r="H9" i="1" s="1"/>
  <c r="H10" i="1" s="1"/>
  <c r="H11" i="1" s="1"/>
  <c r="H12" i="1" s="1"/>
  <c r="H13" i="1" s="1"/>
  <c r="H14" i="1" s="1"/>
  <c r="H15" i="1" s="1"/>
  <c r="H5" i="1"/>
  <c r="H4" i="1"/>
  <c r="G6" i="1"/>
  <c r="G7" i="1" s="1"/>
  <c r="G8" i="1" s="1"/>
  <c r="G9" i="1" s="1"/>
  <c r="G10" i="1" s="1"/>
  <c r="G11" i="1" s="1"/>
  <c r="G12" i="1" s="1"/>
  <c r="G13" i="1" s="1"/>
  <c r="G14" i="1" s="1"/>
  <c r="G15" i="1" s="1"/>
  <c r="G5" i="1"/>
  <c r="G4" i="1"/>
  <c r="F6" i="1"/>
  <c r="F7" i="1"/>
  <c r="F8" i="1" s="1"/>
  <c r="F9" i="1" s="1"/>
  <c r="F10" i="1" s="1"/>
  <c r="F11" i="1" s="1"/>
  <c r="F12" i="1" s="1"/>
  <c r="F13" i="1" s="1"/>
  <c r="F14" i="1" s="1"/>
  <c r="F15" i="1" s="1"/>
  <c r="F5" i="1"/>
  <c r="F4" i="1"/>
  <c r="E17" i="1"/>
  <c r="E10" i="1"/>
  <c r="E11" i="1"/>
  <c r="E12" i="1"/>
  <c r="E13" i="1"/>
  <c r="E14" i="1"/>
  <c r="E15" i="1"/>
  <c r="E16" i="1"/>
  <c r="E5" i="1" s="1"/>
  <c r="D10" i="1"/>
  <c r="D11" i="1"/>
  <c r="D12" i="1"/>
  <c r="D13" i="1"/>
  <c r="D14" i="1"/>
  <c r="D15" i="1"/>
  <c r="D5" i="1"/>
  <c r="D6" i="1"/>
  <c r="D7" i="1"/>
  <c r="D8" i="1"/>
  <c r="D9" i="1"/>
  <c r="D4" i="1"/>
  <c r="E9" i="1" l="1"/>
  <c r="E4" i="1"/>
  <c r="E8" i="1"/>
  <c r="E7" i="1"/>
  <c r="E6" i="1"/>
</calcChain>
</file>

<file path=xl/sharedStrings.xml><?xml version="1.0" encoding="utf-8"?>
<sst xmlns="http://schemas.openxmlformats.org/spreadsheetml/2006/main" count="64" uniqueCount="42">
  <si>
    <t>Miesiąc</t>
  </si>
  <si>
    <t>styczeń</t>
  </si>
  <si>
    <t>luty</t>
  </si>
  <si>
    <t xml:space="preserve">marzec </t>
  </si>
  <si>
    <t>kwiecień</t>
  </si>
  <si>
    <t xml:space="preserve">maj </t>
  </si>
  <si>
    <t>czerwiec</t>
  </si>
  <si>
    <t>lipiec</t>
  </si>
  <si>
    <t>sierpień</t>
  </si>
  <si>
    <t>wrzesień</t>
  </si>
  <si>
    <t xml:space="preserve">październik </t>
  </si>
  <si>
    <t>listopad</t>
  </si>
  <si>
    <t>grudzień</t>
  </si>
  <si>
    <t xml:space="preserve">Liczba operacji </t>
  </si>
  <si>
    <t>Liczba zdarzeń</t>
  </si>
  <si>
    <t>Wskaźnik SPI na 1000 operacji</t>
  </si>
  <si>
    <t>Wskaźnik SPI : Liczba zdarzeń SCF-NP na 1000 operacji lotniczych na 2018</t>
  </si>
  <si>
    <t>Wskaźnik SPI</t>
  </si>
  <si>
    <t xml:space="preserve"> =Liczba zdarzeń / Liczba operacji * 1000</t>
  </si>
  <si>
    <t>Średnia</t>
  </si>
  <si>
    <t xml:space="preserve"> =ŚREDNIA(zakres z czego ma być średnia, u nas D4: D15, w naszym wypadku 9.16)</t>
  </si>
  <si>
    <t>średnia</t>
  </si>
  <si>
    <t>odchylenie standardowe</t>
  </si>
  <si>
    <t>Odchylenie standardowe</t>
  </si>
  <si>
    <t xml:space="preserve"> =ODCH.STAND.POPUL(D4:D15)</t>
  </si>
  <si>
    <t xml:space="preserve">I poziom alarmowy </t>
  </si>
  <si>
    <t xml:space="preserve"> = średnia + odchylenie standardowe (w naszym wypadku 9.16 + 2.78)</t>
  </si>
  <si>
    <t>II poziom alarmowy</t>
  </si>
  <si>
    <t>III poziom alarmowy</t>
  </si>
  <si>
    <t xml:space="preserve">III poziom alarmowy </t>
  </si>
  <si>
    <t xml:space="preserve"> = średnia + 2 * odchylenie standardowe (w naszym wypadku 9.16 +2 * 2.78)</t>
  </si>
  <si>
    <t xml:space="preserve"> = średnia + odchylenie standardowe (w naszym wypadku 9.16 + 3* 2.78)</t>
  </si>
  <si>
    <t>2019 Wskaźnik SPI na 1000 operacji</t>
  </si>
  <si>
    <t>spi</t>
  </si>
  <si>
    <t xml:space="preserve">srednia </t>
  </si>
  <si>
    <t>srednia</t>
  </si>
  <si>
    <t>odchylenie</t>
  </si>
  <si>
    <t>1 poziom</t>
  </si>
  <si>
    <t xml:space="preserve">2 poziom </t>
  </si>
  <si>
    <t xml:space="preserve">3 poziom </t>
  </si>
  <si>
    <t xml:space="preserve">liczba operacji </t>
  </si>
  <si>
    <t xml:space="preserve">liczba zdarzen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</si>
</sst>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49" fontId="0" fillId="0" borderId="0" xfId="0" applyNumberFormat="1"/>
    <xf numFmtId="0" fontId="0" fillId="2" borderId="4" xfId="0" applyFill="1" applyBorder="1"/>
    <xf numFmtId="0" fontId="0" fillId="2" borderId="5" xfId="0" applyFill="1" applyBorder="1"/>
    <xf numFmtId="2" fontId="0" fillId="2" borderId="6" xfId="0" applyNumberFormat="1" applyFill="1" applyBorder="1"/>
    <xf numFmtId="0" fontId="0" fillId="3" borderId="1" xfId="0" applyFill="1" applyBorder="1"/>
    <xf numFmtId="0" fontId="0" fillId="3" borderId="2" xfId="0" applyFill="1" applyBorder="1"/>
    <xf numFmtId="2" fontId="0" fillId="3" borderId="3" xfId="0" applyNumberFormat="1" applyFill="1" applyBorder="1"/>
    <xf numFmtId="0" fontId="0" fillId="0" borderId="7" xfId="0" applyBorder="1"/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SPI</a:t>
            </a:r>
            <a:r>
              <a:rPr lang="pl-PL"/>
              <a:t> dla SCF-NP za 2018 vs 2019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8738169092499796E-2"/>
          <c:y val="0.1349146757679181"/>
          <c:w val="0.9128443224899917"/>
          <c:h val="0.68589959958076918"/>
        </c:manualLayout>
      </c:layout>
      <c:lineChart>
        <c:grouping val="standard"/>
        <c:varyColors val="0"/>
        <c:ser>
          <c:idx val="0"/>
          <c:order val="0"/>
          <c:tx>
            <c:strRef>
              <c:f>Arkusz1!$D$3</c:f>
              <c:strCache>
                <c:ptCount val="1"/>
                <c:pt idx="0">
                  <c:v>Wskaźnik SPI na 1000 operacji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ysDot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Arkusz1!$A$4:$A$15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Arkusz1!$D$4:$D$15</c:f>
              <c:numCache>
                <c:formatCode>0.00</c:formatCode>
                <c:ptCount val="12"/>
                <c:pt idx="0">
                  <c:v>9.8585512216030864</c:v>
                </c:pt>
                <c:pt idx="1">
                  <c:v>7.8260869565217401</c:v>
                </c:pt>
                <c:pt idx="2">
                  <c:v>9.6343332603459597</c:v>
                </c:pt>
                <c:pt idx="3">
                  <c:v>7.9899074852817495</c:v>
                </c:pt>
                <c:pt idx="4">
                  <c:v>8.5213032581453643</c:v>
                </c:pt>
                <c:pt idx="5">
                  <c:v>7.4673304293714997</c:v>
                </c:pt>
                <c:pt idx="6">
                  <c:v>10.950721752115481</c:v>
                </c:pt>
                <c:pt idx="7">
                  <c:v>6.9666182873730049</c:v>
                </c:pt>
                <c:pt idx="8">
                  <c:v>17.170891251022077</c:v>
                </c:pt>
                <c:pt idx="9">
                  <c:v>8.5601404741000877</c:v>
                </c:pt>
                <c:pt idx="10">
                  <c:v>5.5698371893744643</c:v>
                </c:pt>
                <c:pt idx="11">
                  <c:v>9.3648208469055376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05D-4EFB-879B-CF92715EF59D}"/>
            </c:ext>
          </c:extLst>
        </c:ser>
        <c:ser>
          <c:idx val="2"/>
          <c:order val="1"/>
          <c:tx>
            <c:strRef>
              <c:f>Arkusz1!$F$3</c:f>
              <c:strCache>
                <c:ptCount val="1"/>
                <c:pt idx="0">
                  <c:v>I poziom alarmowy </c:v>
                </c:pt>
              </c:strCache>
            </c:strRef>
          </c:tx>
          <c:spPr>
            <a:ln w="34925" cap="rnd">
              <a:solidFill>
                <a:srgbClr val="FFFF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Arkusz1!$A$4:$A$15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Arkusz1!$F$4:$F$15</c:f>
              <c:numCache>
                <c:formatCode>0.00</c:formatCode>
                <c:ptCount val="12"/>
                <c:pt idx="0">
                  <c:v>11.934861413940954</c:v>
                </c:pt>
                <c:pt idx="1">
                  <c:v>11.934861413940954</c:v>
                </c:pt>
                <c:pt idx="2">
                  <c:v>11.934861413940954</c:v>
                </c:pt>
                <c:pt idx="3">
                  <c:v>11.934861413940954</c:v>
                </c:pt>
                <c:pt idx="4">
                  <c:v>11.934861413940954</c:v>
                </c:pt>
                <c:pt idx="5">
                  <c:v>11.934861413940954</c:v>
                </c:pt>
                <c:pt idx="6">
                  <c:v>11.934861413940954</c:v>
                </c:pt>
                <c:pt idx="7">
                  <c:v>11.934861413940954</c:v>
                </c:pt>
                <c:pt idx="8">
                  <c:v>11.934861413940954</c:v>
                </c:pt>
                <c:pt idx="9">
                  <c:v>11.934861413940954</c:v>
                </c:pt>
                <c:pt idx="10">
                  <c:v>11.934861413940954</c:v>
                </c:pt>
                <c:pt idx="11">
                  <c:v>11.934861413940954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5D-4EFB-879B-CF92715EF59D}"/>
            </c:ext>
          </c:extLst>
        </c:ser>
        <c:ser>
          <c:idx val="3"/>
          <c:order val="2"/>
          <c:tx>
            <c:strRef>
              <c:f>Arkusz1!$G$3</c:f>
              <c:strCache>
                <c:ptCount val="1"/>
                <c:pt idx="0">
                  <c:v>II poziom alarmowy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Arkusz1!$A$4:$A$15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Arkusz1!$G$4:$G$15</c:f>
              <c:numCache>
                <c:formatCode>0.00</c:formatCode>
                <c:ptCount val="12"/>
                <c:pt idx="0">
                  <c:v>14.713010960201903</c:v>
                </c:pt>
                <c:pt idx="1">
                  <c:v>14.713010960201903</c:v>
                </c:pt>
                <c:pt idx="2">
                  <c:v>14.713010960201903</c:v>
                </c:pt>
                <c:pt idx="3">
                  <c:v>14.713010960201903</c:v>
                </c:pt>
                <c:pt idx="4">
                  <c:v>14.713010960201903</c:v>
                </c:pt>
                <c:pt idx="5">
                  <c:v>14.713010960201903</c:v>
                </c:pt>
                <c:pt idx="6">
                  <c:v>14.713010960201903</c:v>
                </c:pt>
                <c:pt idx="7">
                  <c:v>14.713010960201903</c:v>
                </c:pt>
                <c:pt idx="8">
                  <c:v>14.713010960201903</c:v>
                </c:pt>
                <c:pt idx="9">
                  <c:v>14.713010960201903</c:v>
                </c:pt>
                <c:pt idx="10">
                  <c:v>14.713010960201903</c:v>
                </c:pt>
                <c:pt idx="11">
                  <c:v>14.713010960201903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05D-4EFB-879B-CF92715EF59D}"/>
            </c:ext>
          </c:extLst>
        </c:ser>
        <c:ser>
          <c:idx val="4"/>
          <c:order val="3"/>
          <c:tx>
            <c:strRef>
              <c:f>Arkusz1!$H$3</c:f>
              <c:strCache>
                <c:ptCount val="1"/>
                <c:pt idx="0">
                  <c:v>III poziom alarmowy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Arkusz1!$A$4:$A$15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Arkusz1!$H$4:$H$15</c:f>
              <c:numCache>
                <c:formatCode>0.00</c:formatCode>
                <c:ptCount val="12"/>
                <c:pt idx="0">
                  <c:v>17.491160506462855</c:v>
                </c:pt>
                <c:pt idx="1">
                  <c:v>17.491160506462855</c:v>
                </c:pt>
                <c:pt idx="2">
                  <c:v>17.491160506462855</c:v>
                </c:pt>
                <c:pt idx="3">
                  <c:v>17.491160506462855</c:v>
                </c:pt>
                <c:pt idx="4">
                  <c:v>17.491160506462855</c:v>
                </c:pt>
                <c:pt idx="5">
                  <c:v>17.491160506462855</c:v>
                </c:pt>
                <c:pt idx="6">
                  <c:v>17.491160506462855</c:v>
                </c:pt>
                <c:pt idx="7">
                  <c:v>17.491160506462855</c:v>
                </c:pt>
                <c:pt idx="8">
                  <c:v>17.491160506462855</c:v>
                </c:pt>
                <c:pt idx="9">
                  <c:v>17.491160506462855</c:v>
                </c:pt>
                <c:pt idx="10">
                  <c:v>17.491160506462855</c:v>
                </c:pt>
                <c:pt idx="11">
                  <c:v>17.491160506462855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05D-4EFB-879B-CF92715EF59D}"/>
            </c:ext>
          </c:extLst>
        </c:ser>
        <c:ser>
          <c:idx val="5"/>
          <c:order val="4"/>
          <c:tx>
            <c:strRef>
              <c:f>Arkusz1!$K$3</c:f>
              <c:strCache>
                <c:ptCount val="1"/>
                <c:pt idx="0">
                  <c:v>2019 Wskaźnik SPI na 1000 operacji</c:v>
                </c:pt>
              </c:strCache>
            </c:strRef>
          </c:tx>
          <c:spPr>
            <a:ln w="34925" cap="rnd">
              <a:solidFill>
                <a:schemeClr val="bg1">
                  <a:lumMod val="95000"/>
                </a:schemeClr>
              </a:solidFill>
              <a:prstDash val="sysDash"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Arkusz1!$K$4:$K$15</c:f>
              <c:numCache>
                <c:formatCode>0.00</c:formatCode>
                <c:ptCount val="12"/>
                <c:pt idx="0">
                  <c:v>6.1099796334012222</c:v>
                </c:pt>
                <c:pt idx="1">
                  <c:v>7.3149741824440619</c:v>
                </c:pt>
                <c:pt idx="2">
                  <c:v>14.138817480719794</c:v>
                </c:pt>
                <c:pt idx="3">
                  <c:v>6.7491563554555682</c:v>
                </c:pt>
                <c:pt idx="4">
                  <c:v>16.236590316033631</c:v>
                </c:pt>
                <c:pt idx="5">
                  <c:v>5.2677787532923617</c:v>
                </c:pt>
                <c:pt idx="6">
                  <c:v>16.255442670537011</c:v>
                </c:pt>
                <c:pt idx="7">
                  <c:v>20.99400171379606</c:v>
                </c:pt>
                <c:pt idx="8">
                  <c:v>8.921330089213301</c:v>
                </c:pt>
                <c:pt idx="9">
                  <c:v>10.034403669724771</c:v>
                </c:pt>
                <c:pt idx="10">
                  <c:v>8.0572963294538944</c:v>
                </c:pt>
                <c:pt idx="11">
                  <c:v>16.733067729083665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05D-4EFB-879B-CF92715EF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863808"/>
        <c:axId val="81865344"/>
      </c:lineChart>
      <c:catAx>
        <c:axId val="8186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865344"/>
        <c:crosses val="autoZero"/>
        <c:auto val="1"/>
        <c:lblAlgn val="ctr"/>
        <c:lblOffset val="100"/>
        <c:noMultiLvlLbl val="0"/>
      </c:catAx>
      <c:valAx>
        <c:axId val="81865344"/>
        <c:scaling>
          <c:orientation val="minMax"/>
          <c:max val="22"/>
          <c:min val="4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1863808"/>
        <c:crosses val="autoZero"/>
        <c:crossBetween val="midCat"/>
      </c:valAx>
      <c:spPr>
        <a:noFill/>
        <a:ln>
          <a:solidFill>
            <a:schemeClr val="tx2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solidFill>
        <a:schemeClr val="tx1">
          <a:alpha val="97000"/>
        </a:schemeClr>
      </a:solidFill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ćwiczenie!$D$3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ćwiczenie!$A$4:$A$15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ćwiczenie!$D$4:$D$15</c:f>
              <c:numCache>
                <c:formatCode>0.00</c:formatCode>
                <c:ptCount val="12"/>
                <c:pt idx="0">
                  <c:v>9.8585512216030864</c:v>
                </c:pt>
                <c:pt idx="1">
                  <c:v>7.8260869565217401</c:v>
                </c:pt>
                <c:pt idx="2">
                  <c:v>9.6343332603459597</c:v>
                </c:pt>
                <c:pt idx="3">
                  <c:v>7.9899074852817495</c:v>
                </c:pt>
                <c:pt idx="4">
                  <c:v>8.5213032581453643</c:v>
                </c:pt>
                <c:pt idx="5">
                  <c:v>7.4673304293714997</c:v>
                </c:pt>
                <c:pt idx="6">
                  <c:v>10.950721752115481</c:v>
                </c:pt>
                <c:pt idx="7">
                  <c:v>6.9666182873730049</c:v>
                </c:pt>
                <c:pt idx="8">
                  <c:v>17.170891251022077</c:v>
                </c:pt>
                <c:pt idx="9">
                  <c:v>8.5601404741000877</c:v>
                </c:pt>
                <c:pt idx="10">
                  <c:v>5.5698371893744643</c:v>
                </c:pt>
                <c:pt idx="11">
                  <c:v>9.3648208469055376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AE-49A9-A1A5-A7A58E2AF944}"/>
            </c:ext>
          </c:extLst>
        </c:ser>
        <c:ser>
          <c:idx val="1"/>
          <c:order val="1"/>
          <c:tx>
            <c:strRef>
              <c:f>ćwiczenie!$E$3</c:f>
              <c:strCache>
                <c:ptCount val="1"/>
                <c:pt idx="0">
                  <c:v>srednia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ćwiczenie!$A$4:$A$15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ćwiczenie!$E$4:$E$15</c:f>
              <c:numCache>
                <c:formatCode>General</c:formatCode>
                <c:ptCount val="12"/>
                <c:pt idx="0">
                  <c:v>9.16</c:v>
                </c:pt>
                <c:pt idx="1">
                  <c:v>9.16</c:v>
                </c:pt>
                <c:pt idx="2">
                  <c:v>9.16</c:v>
                </c:pt>
                <c:pt idx="3">
                  <c:v>9.16</c:v>
                </c:pt>
                <c:pt idx="4">
                  <c:v>9.16</c:v>
                </c:pt>
                <c:pt idx="5">
                  <c:v>9.16</c:v>
                </c:pt>
                <c:pt idx="6">
                  <c:v>9.16</c:v>
                </c:pt>
                <c:pt idx="7">
                  <c:v>9.16</c:v>
                </c:pt>
                <c:pt idx="8">
                  <c:v>9.16</c:v>
                </c:pt>
                <c:pt idx="9">
                  <c:v>9.16</c:v>
                </c:pt>
                <c:pt idx="10">
                  <c:v>9.16</c:v>
                </c:pt>
                <c:pt idx="11">
                  <c:v>9.16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AE-49A9-A1A5-A7A58E2AF944}"/>
            </c:ext>
          </c:extLst>
        </c:ser>
        <c:ser>
          <c:idx val="2"/>
          <c:order val="2"/>
          <c:tx>
            <c:strRef>
              <c:f>ćwiczenie!$F$3</c:f>
              <c:strCache>
                <c:ptCount val="1"/>
                <c:pt idx="0">
                  <c:v>1 poziom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ćwiczenie!$A$4:$A$15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ćwiczenie!$F$4:$F$15</c:f>
              <c:numCache>
                <c:formatCode>General</c:formatCode>
                <c:ptCount val="12"/>
                <c:pt idx="0">
                  <c:v>11.94</c:v>
                </c:pt>
                <c:pt idx="1">
                  <c:v>11.94</c:v>
                </c:pt>
                <c:pt idx="2">
                  <c:v>11.94</c:v>
                </c:pt>
                <c:pt idx="3">
                  <c:v>11.94</c:v>
                </c:pt>
                <c:pt idx="4">
                  <c:v>11.94</c:v>
                </c:pt>
                <c:pt idx="5">
                  <c:v>11.94</c:v>
                </c:pt>
                <c:pt idx="6">
                  <c:v>11.94</c:v>
                </c:pt>
                <c:pt idx="7">
                  <c:v>11.94</c:v>
                </c:pt>
                <c:pt idx="8">
                  <c:v>11.94</c:v>
                </c:pt>
                <c:pt idx="9">
                  <c:v>11.94</c:v>
                </c:pt>
                <c:pt idx="10">
                  <c:v>11.94</c:v>
                </c:pt>
                <c:pt idx="11">
                  <c:v>11.94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AE-49A9-A1A5-A7A58E2AF944}"/>
            </c:ext>
          </c:extLst>
        </c:ser>
        <c:ser>
          <c:idx val="3"/>
          <c:order val="3"/>
          <c:tx>
            <c:strRef>
              <c:f>ćwiczenie!$G$3</c:f>
              <c:strCache>
                <c:ptCount val="1"/>
                <c:pt idx="0">
                  <c:v>2 poziom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ćwiczenie!$A$4:$A$15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ćwiczenie!$G$4:$G$15</c:f>
              <c:numCache>
                <c:formatCode>General</c:formatCode>
                <c:ptCount val="12"/>
                <c:pt idx="0">
                  <c:v>14.719999999999999</c:v>
                </c:pt>
                <c:pt idx="1">
                  <c:v>14.719999999999999</c:v>
                </c:pt>
                <c:pt idx="2">
                  <c:v>14.719999999999999</c:v>
                </c:pt>
                <c:pt idx="3">
                  <c:v>14.719999999999999</c:v>
                </c:pt>
                <c:pt idx="4">
                  <c:v>14.719999999999999</c:v>
                </c:pt>
                <c:pt idx="5">
                  <c:v>14.719999999999999</c:v>
                </c:pt>
                <c:pt idx="6">
                  <c:v>14.719999999999999</c:v>
                </c:pt>
                <c:pt idx="7">
                  <c:v>14.719999999999999</c:v>
                </c:pt>
                <c:pt idx="8">
                  <c:v>14.719999999999999</c:v>
                </c:pt>
                <c:pt idx="9">
                  <c:v>14.719999999999999</c:v>
                </c:pt>
                <c:pt idx="10">
                  <c:v>14.719999999999999</c:v>
                </c:pt>
                <c:pt idx="11">
                  <c:v>14.719999999999999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8AE-49A9-A1A5-A7A58E2AF944}"/>
            </c:ext>
          </c:extLst>
        </c:ser>
        <c:ser>
          <c:idx val="4"/>
          <c:order val="4"/>
          <c:tx>
            <c:strRef>
              <c:f>ćwiczenie!$H$3</c:f>
              <c:strCache>
                <c:ptCount val="1"/>
                <c:pt idx="0">
                  <c:v>3 poziom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ćwiczenie!$A$4:$A$15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 </c:v>
                </c:pt>
                <c:pt idx="3">
                  <c:v>kwiecień</c:v>
                </c:pt>
                <c:pt idx="4">
                  <c:v>maj 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 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ćwiczenie!$H$4:$H$15</c:f>
              <c:numCache>
                <c:formatCode>General</c:formatCode>
                <c:ptCount val="12"/>
                <c:pt idx="0">
                  <c:v>17.5</c:v>
                </c:pt>
                <c:pt idx="1">
                  <c:v>17.5</c:v>
                </c:pt>
                <c:pt idx="2">
                  <c:v>17.5</c:v>
                </c:pt>
                <c:pt idx="3">
                  <c:v>17.5</c:v>
                </c:pt>
                <c:pt idx="4">
                  <c:v>17.5</c:v>
                </c:pt>
                <c:pt idx="5">
                  <c:v>17.5</c:v>
                </c:pt>
                <c:pt idx="6">
                  <c:v>17.5</c:v>
                </c:pt>
                <c:pt idx="7">
                  <c:v>17.5</c:v>
                </c:pt>
                <c:pt idx="8">
                  <c:v>17.5</c:v>
                </c:pt>
                <c:pt idx="9">
                  <c:v>17.5</c:v>
                </c:pt>
                <c:pt idx="10">
                  <c:v>17.5</c:v>
                </c:pt>
                <c:pt idx="11">
                  <c:v>17.5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8AE-49A9-A1A5-A7A58E2AF944}"/>
            </c:ext>
          </c:extLst>
        </c:ser>
        <c:ser>
          <c:idx val="5"/>
          <c:order val="5"/>
          <c:tx>
            <c:strRef>
              <c:f>ćwiczenie!$K$3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ćwiczenie!$K$4:$K$15</c:f>
              <c:numCache>
                <c:formatCode>0.00</c:formatCode>
                <c:ptCount val="12"/>
                <c:pt idx="0">
                  <c:v>6.1099796334012222</c:v>
                </c:pt>
                <c:pt idx="1">
                  <c:v>7.3149741824440619</c:v>
                </c:pt>
                <c:pt idx="2">
                  <c:v>14.138817480719794</c:v>
                </c:pt>
                <c:pt idx="3">
                  <c:v>6.7491563554555682</c:v>
                </c:pt>
                <c:pt idx="4">
                  <c:v>16.236590316033631</c:v>
                </c:pt>
                <c:pt idx="5">
                  <c:v>5.2677787532923617</c:v>
                </c:pt>
                <c:pt idx="6">
                  <c:v>16.255442670537011</c:v>
                </c:pt>
                <c:pt idx="7">
                  <c:v>20.99400171379606</c:v>
                </c:pt>
                <c:pt idx="8">
                  <c:v>8.921330089213301</c:v>
                </c:pt>
                <c:pt idx="9">
                  <c:v>10.034403669724771</c:v>
                </c:pt>
                <c:pt idx="10">
                  <c:v>8.0572963294538944</c:v>
                </c:pt>
                <c:pt idx="11">
                  <c:v>16.733067729083665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B8AE-49A9-A1A5-A7A58E2A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69120"/>
        <c:axId val="83270656"/>
      </c:lineChart>
      <c:catAx>
        <c:axId val="832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270656"/>
        <c:crosses val="autoZero"/>
        <c:auto val="1"/>
        <c:lblAlgn val="ctr"/>
        <c:lblOffset val="100"/>
        <c:noMultiLvlLbl val="0"/>
      </c:catAx>
      <c:valAx>
        <c:axId val="8327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8326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311150</xdr:colOff>
      <xdr:row>1</xdr:row>
      <xdr:rowOff>31750</xdr:rowOff>
    </xdr:from>
    <xdr:to>
      <xdr:col>12</xdr:col>
      <xdr:colOff>539750</xdr:colOff>
      <xdr:row>21</xdr:row>
      <xdr:rowOff>69850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6786F901-AE80-411F-83D4-D7FC336433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190500</xdr:colOff>
      <xdr:row>19</xdr:row>
      <xdr:rowOff>101600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C4509CD3-7BF6-4A03-8E17-72493E05E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B1" workbookViewId="0">
      <selection activeCell="I4" sqref="I4:J15"/>
    </sheetView>
  </sheetViews>
  <sheetFormatPr defaultRowHeight="15" x14ac:dyDescent="0.25"/>
  <cols>
    <col min="1" max="1" width="11.85546875" customWidth="1"/>
    <col min="2" max="2" width="13.42578125" bestFit="1" customWidth="1"/>
    <col min="3" max="3" width="12.85546875" customWidth="1"/>
    <col min="4" max="4" width="26.7109375" customWidth="1"/>
    <col min="6" max="7" width="17.42578125" bestFit="1" customWidth="1"/>
    <col min="8" max="8" width="18" bestFit="1" customWidth="1"/>
    <col min="9" max="9" width="13.42578125" bestFit="1" customWidth="1"/>
    <col min="10" max="10" width="12.85546875" bestFit="1" customWidth="1"/>
    <col min="11" max="11" width="26" bestFit="1" customWidth="1"/>
  </cols>
  <sheetData>
    <row r="1" spans="1:11" x14ac:dyDescent="0.25">
      <c r="A1" t="s">
        <v>16</v>
      </c>
    </row>
    <row r="2" spans="1:11" x14ac:dyDescent="0.25">
      <c r="I2" s="10">
        <v>2019</v>
      </c>
    </row>
    <row r="3" spans="1:11" x14ac:dyDescent="0.25">
      <c r="A3" t="s">
        <v>0</v>
      </c>
      <c r="B3" t="s">
        <v>13</v>
      </c>
      <c r="C3" t="s">
        <v>14</v>
      </c>
      <c r="D3" t="s">
        <v>15</v>
      </c>
      <c r="E3" t="s">
        <v>19</v>
      </c>
      <c r="F3" t="s">
        <v>25</v>
      </c>
      <c r="G3" t="s">
        <v>27</v>
      </c>
      <c r="H3" t="s">
        <v>28</v>
      </c>
      <c r="I3" s="9" t="s">
        <v>13</v>
      </c>
      <c r="J3" t="s">
        <v>14</v>
      </c>
      <c r="K3" t="s">
        <v>32</v>
      </c>
    </row>
    <row r="4" spans="1:11" x14ac:dyDescent="0.25">
      <c r="A4" t="s">
        <v>1</v>
      </c>
      <c r="B4">
        <v>2333</v>
      </c>
      <c r="C4">
        <v>23</v>
      </c>
      <c r="D4" s="1">
        <f>C4/B4*1000</f>
        <v>9.8585512216030864</v>
      </c>
      <c r="E4" s="1">
        <f>E$16</f>
        <v>9.1567118676800039</v>
      </c>
      <c r="F4" s="1">
        <f>E16+E17</f>
        <v>11.934861413940954</v>
      </c>
      <c r="G4" s="1">
        <f>E16+2*E17</f>
        <v>14.713010960201903</v>
      </c>
      <c r="H4" s="1">
        <f>E16+3*E17</f>
        <v>17.491160506462855</v>
      </c>
      <c r="I4" s="9">
        <v>2455</v>
      </c>
      <c r="J4">
        <v>15</v>
      </c>
      <c r="K4" s="1">
        <f>J4/I4*1000</f>
        <v>6.1099796334012222</v>
      </c>
    </row>
    <row r="5" spans="1:11" x14ac:dyDescent="0.25">
      <c r="A5" t="s">
        <v>2</v>
      </c>
      <c r="B5">
        <v>2300</v>
      </c>
      <c r="C5">
        <v>18</v>
      </c>
      <c r="D5" s="1">
        <f t="shared" ref="D5:D15" si="0">C5/B5*1000</f>
        <v>7.8260869565217401</v>
      </c>
      <c r="E5" s="1">
        <f t="shared" ref="E5:E15" si="1">E$16</f>
        <v>9.1567118676800039</v>
      </c>
      <c r="F5" s="1">
        <f>F4</f>
        <v>11.934861413940954</v>
      </c>
      <c r="G5" s="1">
        <f>G4</f>
        <v>14.713010960201903</v>
      </c>
      <c r="H5" s="1">
        <f>H4</f>
        <v>17.491160506462855</v>
      </c>
      <c r="I5" s="9">
        <v>2324</v>
      </c>
      <c r="J5">
        <v>17</v>
      </c>
      <c r="K5" s="1">
        <f t="shared" ref="K5:K15" si="2">J5/I5*1000</f>
        <v>7.3149741824440619</v>
      </c>
    </row>
    <row r="6" spans="1:11" x14ac:dyDescent="0.25">
      <c r="A6" t="s">
        <v>3</v>
      </c>
      <c r="B6">
        <v>4567</v>
      </c>
      <c r="C6">
        <v>44</v>
      </c>
      <c r="D6" s="1">
        <f t="shared" si="0"/>
        <v>9.6343332603459597</v>
      </c>
      <c r="E6" s="1">
        <f t="shared" si="1"/>
        <v>9.1567118676800039</v>
      </c>
      <c r="F6" s="1">
        <f t="shared" ref="F6:F15" si="3">F5</f>
        <v>11.934861413940954</v>
      </c>
      <c r="G6" s="1">
        <f t="shared" ref="G6:G15" si="4">G5</f>
        <v>14.713010960201903</v>
      </c>
      <c r="H6" s="1">
        <f t="shared" ref="H6:H15" si="5">H5</f>
        <v>17.491160506462855</v>
      </c>
      <c r="I6" s="9">
        <v>2334</v>
      </c>
      <c r="J6">
        <v>33</v>
      </c>
      <c r="K6" s="1">
        <f t="shared" si="2"/>
        <v>14.138817480719794</v>
      </c>
    </row>
    <row r="7" spans="1:11" x14ac:dyDescent="0.25">
      <c r="A7" t="s">
        <v>4</v>
      </c>
      <c r="B7">
        <v>2378</v>
      </c>
      <c r="C7">
        <v>19</v>
      </c>
      <c r="D7" s="1">
        <f t="shared" si="0"/>
        <v>7.9899074852817495</v>
      </c>
      <c r="E7" s="1">
        <f t="shared" si="1"/>
        <v>9.1567118676800039</v>
      </c>
      <c r="F7" s="1">
        <f t="shared" si="3"/>
        <v>11.934861413940954</v>
      </c>
      <c r="G7" s="1">
        <f t="shared" si="4"/>
        <v>14.713010960201903</v>
      </c>
      <c r="H7" s="1">
        <f t="shared" si="5"/>
        <v>17.491160506462855</v>
      </c>
      <c r="I7" s="9">
        <v>3556</v>
      </c>
      <c r="J7">
        <v>24</v>
      </c>
      <c r="K7" s="1">
        <f t="shared" si="2"/>
        <v>6.7491563554555682</v>
      </c>
    </row>
    <row r="8" spans="1:11" x14ac:dyDescent="0.25">
      <c r="A8" t="s">
        <v>5</v>
      </c>
      <c r="B8">
        <v>3990</v>
      </c>
      <c r="C8">
        <v>34</v>
      </c>
      <c r="D8" s="1">
        <f t="shared" si="0"/>
        <v>8.5213032581453643</v>
      </c>
      <c r="E8" s="1">
        <f t="shared" si="1"/>
        <v>9.1567118676800039</v>
      </c>
      <c r="F8" s="1">
        <f t="shared" si="3"/>
        <v>11.934861413940954</v>
      </c>
      <c r="G8" s="1">
        <f t="shared" si="4"/>
        <v>14.713010960201903</v>
      </c>
      <c r="H8" s="1">
        <f t="shared" si="5"/>
        <v>17.491160506462855</v>
      </c>
      <c r="I8" s="9">
        <v>3449</v>
      </c>
      <c r="J8">
        <v>56</v>
      </c>
      <c r="K8" s="1">
        <f t="shared" si="2"/>
        <v>16.236590316033631</v>
      </c>
    </row>
    <row r="9" spans="1:11" x14ac:dyDescent="0.25">
      <c r="A9" t="s">
        <v>6</v>
      </c>
      <c r="B9">
        <v>1607</v>
      </c>
      <c r="C9">
        <v>12</v>
      </c>
      <c r="D9" s="1">
        <f t="shared" si="0"/>
        <v>7.4673304293714997</v>
      </c>
      <c r="E9" s="1">
        <f t="shared" si="1"/>
        <v>9.1567118676800039</v>
      </c>
      <c r="F9" s="1">
        <f t="shared" si="3"/>
        <v>11.934861413940954</v>
      </c>
      <c r="G9" s="1">
        <f t="shared" si="4"/>
        <v>14.713010960201903</v>
      </c>
      <c r="H9" s="1">
        <f t="shared" si="5"/>
        <v>17.491160506462855</v>
      </c>
      <c r="I9" s="9">
        <v>4556</v>
      </c>
      <c r="J9">
        <v>24</v>
      </c>
      <c r="K9" s="1">
        <f t="shared" si="2"/>
        <v>5.2677787532923617</v>
      </c>
    </row>
    <row r="10" spans="1:11" x14ac:dyDescent="0.25">
      <c r="A10" t="s">
        <v>7</v>
      </c>
      <c r="B10">
        <v>2009</v>
      </c>
      <c r="C10">
        <v>22</v>
      </c>
      <c r="D10" s="1">
        <f t="shared" si="0"/>
        <v>10.950721752115481</v>
      </c>
      <c r="E10" s="1">
        <f t="shared" si="1"/>
        <v>9.1567118676800039</v>
      </c>
      <c r="F10" s="1">
        <f t="shared" si="3"/>
        <v>11.934861413940954</v>
      </c>
      <c r="G10" s="1">
        <f t="shared" si="4"/>
        <v>14.713010960201903</v>
      </c>
      <c r="H10" s="1">
        <f t="shared" si="5"/>
        <v>17.491160506462855</v>
      </c>
      <c r="I10" s="9">
        <v>3445</v>
      </c>
      <c r="J10">
        <v>56</v>
      </c>
      <c r="K10" s="1">
        <f t="shared" si="2"/>
        <v>16.255442670537011</v>
      </c>
    </row>
    <row r="11" spans="1:11" x14ac:dyDescent="0.25">
      <c r="A11" t="s">
        <v>8</v>
      </c>
      <c r="B11">
        <v>3445</v>
      </c>
      <c r="C11">
        <v>24</v>
      </c>
      <c r="D11" s="1">
        <f t="shared" si="0"/>
        <v>6.9666182873730049</v>
      </c>
      <c r="E11" s="1">
        <f t="shared" si="1"/>
        <v>9.1567118676800039</v>
      </c>
      <c r="F11" s="1">
        <f t="shared" si="3"/>
        <v>11.934861413940954</v>
      </c>
      <c r="G11" s="1">
        <f t="shared" si="4"/>
        <v>14.713010960201903</v>
      </c>
      <c r="H11" s="1">
        <f t="shared" si="5"/>
        <v>17.491160506462855</v>
      </c>
      <c r="I11" s="9">
        <v>2334</v>
      </c>
      <c r="J11">
        <v>49</v>
      </c>
      <c r="K11" s="1">
        <f t="shared" si="2"/>
        <v>20.99400171379606</v>
      </c>
    </row>
    <row r="12" spans="1:11" x14ac:dyDescent="0.25">
      <c r="A12" t="s">
        <v>9</v>
      </c>
      <c r="B12">
        <v>1223</v>
      </c>
      <c r="C12">
        <v>21</v>
      </c>
      <c r="D12" s="1">
        <f t="shared" si="0"/>
        <v>17.170891251022077</v>
      </c>
      <c r="E12" s="1">
        <f t="shared" si="1"/>
        <v>9.1567118676800039</v>
      </c>
      <c r="F12" s="1">
        <f t="shared" si="3"/>
        <v>11.934861413940954</v>
      </c>
      <c r="G12" s="1">
        <f t="shared" si="4"/>
        <v>14.713010960201903</v>
      </c>
      <c r="H12" s="1">
        <f t="shared" si="5"/>
        <v>17.491160506462855</v>
      </c>
      <c r="I12" s="9">
        <v>1233</v>
      </c>
      <c r="J12">
        <v>11</v>
      </c>
      <c r="K12" s="1">
        <f t="shared" si="2"/>
        <v>8.921330089213301</v>
      </c>
    </row>
    <row r="13" spans="1:11" x14ac:dyDescent="0.25">
      <c r="A13" t="s">
        <v>10</v>
      </c>
      <c r="B13">
        <v>4556</v>
      </c>
      <c r="C13">
        <v>39</v>
      </c>
      <c r="D13" s="1">
        <f t="shared" si="0"/>
        <v>8.5601404741000877</v>
      </c>
      <c r="E13" s="1">
        <f t="shared" si="1"/>
        <v>9.1567118676800039</v>
      </c>
      <c r="F13" s="1">
        <f t="shared" si="3"/>
        <v>11.934861413940954</v>
      </c>
      <c r="G13" s="1">
        <f t="shared" si="4"/>
        <v>14.713010960201903</v>
      </c>
      <c r="H13" s="1">
        <f t="shared" si="5"/>
        <v>17.491160506462855</v>
      </c>
      <c r="I13" s="9">
        <v>3488</v>
      </c>
      <c r="J13">
        <v>35</v>
      </c>
      <c r="K13" s="1">
        <f t="shared" si="2"/>
        <v>10.034403669724771</v>
      </c>
    </row>
    <row r="14" spans="1:11" x14ac:dyDescent="0.25">
      <c r="A14" t="s">
        <v>11</v>
      </c>
      <c r="B14">
        <v>2334</v>
      </c>
      <c r="C14">
        <v>13</v>
      </c>
      <c r="D14" s="1">
        <f t="shared" si="0"/>
        <v>5.5698371893744643</v>
      </c>
      <c r="E14" s="1">
        <f t="shared" si="1"/>
        <v>9.1567118676800039</v>
      </c>
      <c r="F14" s="1">
        <f t="shared" si="3"/>
        <v>11.934861413940954</v>
      </c>
      <c r="G14" s="1">
        <f t="shared" si="4"/>
        <v>14.713010960201903</v>
      </c>
      <c r="H14" s="1">
        <f t="shared" si="5"/>
        <v>17.491160506462855</v>
      </c>
      <c r="I14" s="9">
        <v>2234</v>
      </c>
      <c r="J14">
        <v>18</v>
      </c>
      <c r="K14" s="1">
        <f t="shared" si="2"/>
        <v>8.0572963294538944</v>
      </c>
    </row>
    <row r="15" spans="1:11" x14ac:dyDescent="0.25">
      <c r="A15" t="s">
        <v>12</v>
      </c>
      <c r="B15">
        <v>2456</v>
      </c>
      <c r="C15">
        <v>23</v>
      </c>
      <c r="D15" s="1">
        <f t="shared" si="0"/>
        <v>9.3648208469055376</v>
      </c>
      <c r="E15" s="1">
        <f t="shared" si="1"/>
        <v>9.1567118676800039</v>
      </c>
      <c r="F15" s="1">
        <f t="shared" si="3"/>
        <v>11.934861413940954</v>
      </c>
      <c r="G15" s="1">
        <f t="shared" si="4"/>
        <v>14.713010960201903</v>
      </c>
      <c r="H15" s="1">
        <f t="shared" si="5"/>
        <v>17.491160506462855</v>
      </c>
      <c r="I15" s="9">
        <v>1255</v>
      </c>
      <c r="J15">
        <v>21</v>
      </c>
      <c r="K15" s="1">
        <f t="shared" si="2"/>
        <v>16.733067729083665</v>
      </c>
    </row>
    <row r="16" spans="1:11" x14ac:dyDescent="0.25">
      <c r="A16" s="3" t="s">
        <v>21</v>
      </c>
      <c r="B16" s="4"/>
      <c r="C16" s="4"/>
      <c r="D16" s="4"/>
      <c r="E16" s="5">
        <f>AVERAGE(D4:D15)</f>
        <v>9.1567118676800039</v>
      </c>
    </row>
    <row r="17" spans="1:5" x14ac:dyDescent="0.25">
      <c r="A17" s="6" t="s">
        <v>22</v>
      </c>
      <c r="B17" s="7"/>
      <c r="C17" s="7"/>
      <c r="D17" s="7"/>
      <c r="E17" s="8">
        <f>_xlfn.STDEV.P(D4:D15)</f>
        <v>2.7781495462609493</v>
      </c>
    </row>
    <row r="19" spans="1:5" x14ac:dyDescent="0.25">
      <c r="A19" t="s">
        <v>17</v>
      </c>
      <c r="B19" s="2" t="s">
        <v>18</v>
      </c>
    </row>
    <row r="20" spans="1:5" x14ac:dyDescent="0.25">
      <c r="A20" t="s">
        <v>19</v>
      </c>
      <c r="B20" t="s">
        <v>20</v>
      </c>
    </row>
    <row r="21" spans="1:5" x14ac:dyDescent="0.25">
      <c r="A21" t="s">
        <v>23</v>
      </c>
      <c r="C21" t="s">
        <v>24</v>
      </c>
    </row>
    <row r="22" spans="1:5" x14ac:dyDescent="0.25">
      <c r="A22" t="s">
        <v>25</v>
      </c>
      <c r="C22" t="s">
        <v>26</v>
      </c>
    </row>
    <row r="23" spans="1:5" x14ac:dyDescent="0.25">
      <c r="A23" t="s">
        <v>27</v>
      </c>
      <c r="C23" t="s">
        <v>30</v>
      </c>
    </row>
    <row r="24" spans="1:5" x14ac:dyDescent="0.25">
      <c r="A24" t="s">
        <v>29</v>
      </c>
      <c r="C24" t="s">
        <v>31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P8" sqref="P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C3" zoomScale="150" zoomScaleNormal="150" workbookViewId="0">
      <selection activeCell="M12" sqref="M12"/>
    </sheetView>
  </sheetViews>
  <sheetFormatPr defaultRowHeight="15" x14ac:dyDescent="0.25"/>
  <cols>
    <col min="2" max="2" width="21.42578125" customWidth="1"/>
    <col min="3" max="3" width="12.28515625" customWidth="1"/>
    <col min="7" max="7" width="11.5703125" customWidth="1"/>
    <col min="9" max="9" width="13.140625" bestFit="1" customWidth="1"/>
    <col min="10" max="10" width="13" bestFit="1" customWidth="1"/>
  </cols>
  <sheetData>
    <row r="1" spans="1:11" x14ac:dyDescent="0.25">
      <c r="A1" t="s">
        <v>16</v>
      </c>
    </row>
    <row r="3" spans="1:11" x14ac:dyDescent="0.25">
      <c r="A3" t="s">
        <v>0</v>
      </c>
      <c r="B3" t="s">
        <v>13</v>
      </c>
      <c r="C3" t="s">
        <v>14</v>
      </c>
      <c r="D3" t="s">
        <v>33</v>
      </c>
      <c r="E3" t="s">
        <v>35</v>
      </c>
      <c r="F3" t="s">
        <v>37</v>
      </c>
      <c r="G3" t="s">
        <v>38</v>
      </c>
      <c r="H3" t="s">
        <v>39</v>
      </c>
      <c r="I3" t="s">
        <v>40</v>
      </c>
      <c r="J3" t="s">
        <v>41</v>
      </c>
      <c r="K3" t="s">
        <v>33</v>
      </c>
    </row>
    <row r="4" spans="1:11" x14ac:dyDescent="0.25">
      <c r="A4" t="s">
        <v>1</v>
      </c>
      <c r="B4">
        <v>2333</v>
      </c>
      <c r="C4">
        <v>23</v>
      </c>
      <c r="D4" s="1">
        <f>C4/B4*1000</f>
        <v>9.8585512216030864</v>
      </c>
      <c r="E4">
        <v>9.16</v>
      </c>
      <c r="F4">
        <f>E4+2.78</f>
        <v>11.94</v>
      </c>
      <c r="G4">
        <f>F4+2.78</f>
        <v>14.719999999999999</v>
      </c>
      <c r="H4">
        <f>G4+2.78</f>
        <v>17.5</v>
      </c>
      <c r="I4" s="9">
        <v>2455</v>
      </c>
      <c r="J4">
        <v>15</v>
      </c>
      <c r="K4" s="1">
        <f>J4/I4*1000</f>
        <v>6.1099796334012222</v>
      </c>
    </row>
    <row r="5" spans="1:11" x14ac:dyDescent="0.25">
      <c r="A5" t="s">
        <v>2</v>
      </c>
      <c r="B5">
        <v>2300</v>
      </c>
      <c r="C5">
        <v>18</v>
      </c>
      <c r="D5" s="1">
        <f t="shared" ref="D5:D15" si="0">C5/B5*1000</f>
        <v>7.8260869565217401</v>
      </c>
      <c r="E5">
        <v>9.16</v>
      </c>
      <c r="F5">
        <f t="shared" ref="F5:H15" si="1">E5+2.78</f>
        <v>11.94</v>
      </c>
      <c r="G5">
        <f t="shared" si="1"/>
        <v>14.719999999999999</v>
      </c>
      <c r="H5">
        <f t="shared" si="1"/>
        <v>17.5</v>
      </c>
      <c r="I5" s="9">
        <v>2324</v>
      </c>
      <c r="J5">
        <v>17</v>
      </c>
      <c r="K5" s="1">
        <f t="shared" ref="K5:K15" si="2">J5/I5*1000</f>
        <v>7.3149741824440619</v>
      </c>
    </row>
    <row r="6" spans="1:11" x14ac:dyDescent="0.25">
      <c r="A6" t="s">
        <v>3</v>
      </c>
      <c r="B6">
        <v>4567</v>
      </c>
      <c r="C6">
        <v>44</v>
      </c>
      <c r="D6" s="1">
        <f t="shared" si="0"/>
        <v>9.6343332603459597</v>
      </c>
      <c r="E6">
        <v>9.16</v>
      </c>
      <c r="F6">
        <f t="shared" si="1"/>
        <v>11.94</v>
      </c>
      <c r="G6">
        <f t="shared" si="1"/>
        <v>14.719999999999999</v>
      </c>
      <c r="H6">
        <f t="shared" si="1"/>
        <v>17.5</v>
      </c>
      <c r="I6" s="9">
        <v>2334</v>
      </c>
      <c r="J6">
        <v>33</v>
      </c>
      <c r="K6" s="1">
        <f t="shared" si="2"/>
        <v>14.138817480719794</v>
      </c>
    </row>
    <row r="7" spans="1:11" x14ac:dyDescent="0.25">
      <c r="A7" t="s">
        <v>4</v>
      </c>
      <c r="B7">
        <v>2378</v>
      </c>
      <c r="C7">
        <v>19</v>
      </c>
      <c r="D7" s="1">
        <f t="shared" si="0"/>
        <v>7.9899074852817495</v>
      </c>
      <c r="E7">
        <v>9.16</v>
      </c>
      <c r="F7">
        <f t="shared" si="1"/>
        <v>11.94</v>
      </c>
      <c r="G7">
        <f t="shared" si="1"/>
        <v>14.719999999999999</v>
      </c>
      <c r="H7">
        <f t="shared" si="1"/>
        <v>17.5</v>
      </c>
      <c r="I7" s="9">
        <v>3556</v>
      </c>
      <c r="J7">
        <v>24</v>
      </c>
      <c r="K7" s="1">
        <f t="shared" si="2"/>
        <v>6.7491563554555682</v>
      </c>
    </row>
    <row r="8" spans="1:11" x14ac:dyDescent="0.25">
      <c r="A8" t="s">
        <v>5</v>
      </c>
      <c r="B8">
        <v>3990</v>
      </c>
      <c r="C8">
        <v>34</v>
      </c>
      <c r="D8" s="1">
        <f t="shared" si="0"/>
        <v>8.5213032581453643</v>
      </c>
      <c r="E8">
        <v>9.16</v>
      </c>
      <c r="F8">
        <f t="shared" si="1"/>
        <v>11.94</v>
      </c>
      <c r="G8">
        <f t="shared" si="1"/>
        <v>14.719999999999999</v>
      </c>
      <c r="H8">
        <f t="shared" si="1"/>
        <v>17.5</v>
      </c>
      <c r="I8" s="9">
        <v>3449</v>
      </c>
      <c r="J8">
        <v>56</v>
      </c>
      <c r="K8" s="1">
        <f t="shared" si="2"/>
        <v>16.236590316033631</v>
      </c>
    </row>
    <row r="9" spans="1:11" x14ac:dyDescent="0.25">
      <c r="A9" t="s">
        <v>6</v>
      </c>
      <c r="B9">
        <v>1607</v>
      </c>
      <c r="C9">
        <v>12</v>
      </c>
      <c r="D9" s="1">
        <f t="shared" si="0"/>
        <v>7.4673304293714997</v>
      </c>
      <c r="E9">
        <v>9.16</v>
      </c>
      <c r="F9">
        <f t="shared" si="1"/>
        <v>11.94</v>
      </c>
      <c r="G9">
        <f t="shared" si="1"/>
        <v>14.719999999999999</v>
      </c>
      <c r="H9">
        <f t="shared" si="1"/>
        <v>17.5</v>
      </c>
      <c r="I9" s="9">
        <v>4556</v>
      </c>
      <c r="J9">
        <v>24</v>
      </c>
      <c r="K9" s="1">
        <f t="shared" si="2"/>
        <v>5.2677787532923617</v>
      </c>
    </row>
    <row r="10" spans="1:11" x14ac:dyDescent="0.25">
      <c r="A10" t="s">
        <v>7</v>
      </c>
      <c r="B10">
        <v>2009</v>
      </c>
      <c r="C10">
        <v>22</v>
      </c>
      <c r="D10" s="1">
        <f t="shared" si="0"/>
        <v>10.950721752115481</v>
      </c>
      <c r="E10">
        <v>9.16</v>
      </c>
      <c r="F10">
        <f t="shared" si="1"/>
        <v>11.94</v>
      </c>
      <c r="G10">
        <f t="shared" si="1"/>
        <v>14.719999999999999</v>
      </c>
      <c r="H10">
        <f t="shared" si="1"/>
        <v>17.5</v>
      </c>
      <c r="I10" s="9">
        <v>3445</v>
      </c>
      <c r="J10">
        <v>56</v>
      </c>
      <c r="K10" s="1">
        <f t="shared" si="2"/>
        <v>16.255442670537011</v>
      </c>
    </row>
    <row r="11" spans="1:11" x14ac:dyDescent="0.25">
      <c r="A11" t="s">
        <v>8</v>
      </c>
      <c r="B11">
        <v>3445</v>
      </c>
      <c r="C11">
        <v>24</v>
      </c>
      <c r="D11" s="1">
        <f t="shared" si="0"/>
        <v>6.9666182873730049</v>
      </c>
      <c r="E11">
        <v>9.16</v>
      </c>
      <c r="F11">
        <f t="shared" si="1"/>
        <v>11.94</v>
      </c>
      <c r="G11">
        <f t="shared" si="1"/>
        <v>14.719999999999999</v>
      </c>
      <c r="H11">
        <f t="shared" si="1"/>
        <v>17.5</v>
      </c>
      <c r="I11" s="9">
        <v>2334</v>
      </c>
      <c r="J11">
        <v>49</v>
      </c>
      <c r="K11" s="1">
        <f t="shared" si="2"/>
        <v>20.99400171379606</v>
      </c>
    </row>
    <row r="12" spans="1:11" x14ac:dyDescent="0.25">
      <c r="A12" t="s">
        <v>9</v>
      </c>
      <c r="B12">
        <v>1223</v>
      </c>
      <c r="C12">
        <v>21</v>
      </c>
      <c r="D12" s="1">
        <f t="shared" si="0"/>
        <v>17.170891251022077</v>
      </c>
      <c r="E12">
        <v>9.16</v>
      </c>
      <c r="F12">
        <f t="shared" si="1"/>
        <v>11.94</v>
      </c>
      <c r="G12">
        <f t="shared" si="1"/>
        <v>14.719999999999999</v>
      </c>
      <c r="H12">
        <f t="shared" si="1"/>
        <v>17.5</v>
      </c>
      <c r="I12" s="9">
        <v>1233</v>
      </c>
      <c r="J12">
        <v>11</v>
      </c>
      <c r="K12" s="1">
        <f t="shared" si="2"/>
        <v>8.921330089213301</v>
      </c>
    </row>
    <row r="13" spans="1:11" x14ac:dyDescent="0.25">
      <c r="A13" t="s">
        <v>10</v>
      </c>
      <c r="B13">
        <v>4556</v>
      </c>
      <c r="C13">
        <v>39</v>
      </c>
      <c r="D13" s="1">
        <f t="shared" si="0"/>
        <v>8.5601404741000877</v>
      </c>
      <c r="E13">
        <v>9.16</v>
      </c>
      <c r="F13">
        <f t="shared" si="1"/>
        <v>11.94</v>
      </c>
      <c r="G13">
        <f t="shared" si="1"/>
        <v>14.719999999999999</v>
      </c>
      <c r="H13">
        <f t="shared" si="1"/>
        <v>17.5</v>
      </c>
      <c r="I13" s="9">
        <v>3488</v>
      </c>
      <c r="J13">
        <v>35</v>
      </c>
      <c r="K13" s="1">
        <f t="shared" si="2"/>
        <v>10.034403669724771</v>
      </c>
    </row>
    <row r="14" spans="1:11" x14ac:dyDescent="0.25">
      <c r="A14" t="s">
        <v>11</v>
      </c>
      <c r="B14">
        <v>2334</v>
      </c>
      <c r="C14">
        <v>13</v>
      </c>
      <c r="D14" s="1">
        <f t="shared" si="0"/>
        <v>5.5698371893744643</v>
      </c>
      <c r="E14">
        <v>9.16</v>
      </c>
      <c r="F14">
        <f t="shared" si="1"/>
        <v>11.94</v>
      </c>
      <c r="G14">
        <f t="shared" si="1"/>
        <v>14.719999999999999</v>
      </c>
      <c r="H14">
        <f t="shared" si="1"/>
        <v>17.5</v>
      </c>
      <c r="I14" s="9">
        <v>2234</v>
      </c>
      <c r="J14">
        <v>18</v>
      </c>
      <c r="K14" s="1">
        <f t="shared" si="2"/>
        <v>8.0572963294538944</v>
      </c>
    </row>
    <row r="15" spans="1:11" x14ac:dyDescent="0.25">
      <c r="A15" t="s">
        <v>12</v>
      </c>
      <c r="B15">
        <v>2456</v>
      </c>
      <c r="C15">
        <v>23</v>
      </c>
      <c r="D15" s="1">
        <f t="shared" si="0"/>
        <v>9.3648208469055376</v>
      </c>
      <c r="E15">
        <v>9.16</v>
      </c>
      <c r="F15">
        <f t="shared" si="1"/>
        <v>11.94</v>
      </c>
      <c r="G15">
        <f t="shared" si="1"/>
        <v>14.719999999999999</v>
      </c>
      <c r="H15">
        <f t="shared" si="1"/>
        <v>17.5</v>
      </c>
      <c r="I15" s="9">
        <v>1255</v>
      </c>
      <c r="J15">
        <v>21</v>
      </c>
      <c r="K15" s="1">
        <f t="shared" si="2"/>
        <v>16.733067729083665</v>
      </c>
    </row>
    <row r="17" spans="1:2" x14ac:dyDescent="0.25">
      <c r="A17" t="s">
        <v>34</v>
      </c>
      <c r="B17" s="1">
        <f>AVERAGE(D4:D15)</f>
        <v>9.1567118676800039</v>
      </c>
    </row>
    <row r="18" spans="1:2" x14ac:dyDescent="0.25">
      <c r="A18" t="s">
        <v>36</v>
      </c>
      <c r="B18" s="1">
        <f>_xlfn.STDEV.P(D4:D15)</f>
        <v>2.7781495462609493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5" sqref="M15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wykres</vt:lpstr>
      <vt:lpstr>ćwiczenie</vt:lpstr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2018-02-27T13:56:05Z</dcterms:modified>
</cp:coreProperties>
</file>